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iquinajay\Desktop\TABLERO DE RENDICION DE CUENTAS\"/>
    </mc:Choice>
  </mc:AlternateContent>
  <bookViews>
    <workbookView xWindow="0" yWindow="0" windowWidth="28800" windowHeight="12435"/>
  </bookViews>
  <sheets>
    <sheet name="Tablero" sheetId="1" r:id="rId1"/>
    <sheet name="Hoja1" sheetId="4" r:id="rId2"/>
    <sheet name="Hoja3" sheetId="3" state="hidden" r:id="rId3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4" l="1"/>
  <c r="C2" i="4" s="1"/>
  <c r="C3" i="4" l="1"/>
  <c r="C4" i="4" s="1"/>
  <c r="L10" i="1"/>
  <c r="I10" i="1" l="1"/>
  <c r="I24" i="1" l="1"/>
  <c r="B17" i="3" s="1"/>
  <c r="I25" i="1"/>
  <c r="B18" i="3" s="1"/>
  <c r="I26" i="1"/>
  <c r="B19" i="3" s="1"/>
  <c r="I23" i="1"/>
  <c r="B16" i="3" s="1"/>
  <c r="I22" i="1"/>
  <c r="B15" i="3" s="1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<sst xmlns="http://schemas.openxmlformats.org/spreadsheetml/2006/main" count="51" uniqueCount="51">
  <si>
    <t>Presupuesto ejecutado</t>
  </si>
  <si>
    <t xml:space="preserve"> </t>
  </si>
  <si>
    <t>AUTORIDADES SUPERIORES</t>
  </si>
  <si>
    <t>Presupuesto vigente 2025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</si>
  <si>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</si>
  <si>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</si>
  <si>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</si>
  <si>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</si>
  <si>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</si>
  <si>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</si>
  <si>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</si>
  <si>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</si>
  <si>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</si>
  <si>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</si>
  <si>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</si>
  <si>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</si>
  <si>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</si>
  <si>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</si>
  <si>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</si>
  <si>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</si>
  <si>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</si>
  <si>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</si>
  <si>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Atención Social </t>
  </si>
  <si>
    <t>Atención Psicológica</t>
  </si>
  <si>
    <t>Personas Informadas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</si>
  <si>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</si>
  <si>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</si>
  <si>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</si>
  <si>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</si>
  <si>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</si>
  <si>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</si>
  <si>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</si>
  <si>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Dirección y Coordinación</t>
  </si>
  <si>
    <t>COBERTURA GEOGRÁFICA</t>
  </si>
  <si>
    <t>PORCENTAJE DE PROGRESO DE EJECUCIÓN</t>
  </si>
  <si>
    <t xml:space="preserve">Dirección y Coordinación </t>
  </si>
  <si>
    <t>Atención Jurídica</t>
  </si>
  <si>
    <t>* Los datos corresponden con corte al mes de septiembre.</t>
  </si>
  <si>
    <t xml:space="preserve">                                        TABLERO DE RENDICIÓN DE CUENTAS - PLANIFICACIÓN, MONITOREO Y EVALUACIÓN (METAS FÍSICAS)</t>
  </si>
  <si>
    <t xml:space="preserve">                 DEFENSORIA DE LA MUJER INDIGENA</t>
  </si>
  <si>
    <t>DIRECCION Y COORDINACION</t>
  </si>
  <si>
    <t>SERVICIOS DE ATENCIÓN A LA MUJER INDÍGENA</t>
  </si>
  <si>
    <t>EJECUCIÓN PRESUPUESTARIA METAS FÍSICAS
POR ACTIVIDAD</t>
  </si>
  <si>
    <t>TOTAL</t>
  </si>
  <si>
    <t>EJECUCION PRESUPUESTARIA METAS FISICAS POR ACTIVIDA</t>
  </si>
  <si>
    <t>DIRECCIÓN Y COORDINACIÓN</t>
  </si>
  <si>
    <t>EJECUTADO</t>
  </si>
  <si>
    <t>% EJECUCIÓN</t>
  </si>
  <si>
    <t>SERVICIOS DE ATENCIÓN A LA MUJER INDIGENA</t>
  </si>
  <si>
    <t>PRESUPUESTO FISICO VIGENTE Y EJECUTADO</t>
  </si>
  <si>
    <t xml:space="preserve">                    ACTUALIZADO AL 30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</si>
</sst>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#,##0_ ;\-#,##0\ "/>
    <numFmt numFmtId="165" formatCode="_-&quot;Q&quot;* #,##0.00000_-;\-&quot;Q&quot;* #,##0.00000_-;_-&quot;Q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17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4" fontId="2" fillId="3" borderId="5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3" xfId="0" applyFill="1" applyBorder="1"/>
    <xf numFmtId="0" fontId="0" fillId="4" borderId="10" xfId="0" applyFill="1" applyBorder="1"/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44" fontId="2" fillId="3" borderId="11" xfId="0" applyNumberFormat="1" applyFont="1" applyFill="1" applyBorder="1" applyAlignment="1">
      <alignment horizontal="center" vertical="center" wrapText="1"/>
    </xf>
    <xf numFmtId="10" fontId="0" fillId="3" borderId="3" xfId="0" applyNumberForma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10" fontId="0" fillId="3" borderId="5" xfId="0" applyNumberFormat="1" applyFill="1" applyBorder="1" applyAlignment="1">
      <alignment horizontal="center" vertical="center"/>
    </xf>
    <xf numFmtId="44" fontId="2" fillId="3" borderId="21" xfId="0" applyNumberFormat="1" applyFont="1" applyFill="1" applyBorder="1" applyAlignment="1">
      <alignment horizontal="center" vertical="center" wrapText="1"/>
    </xf>
    <xf numFmtId="10" fontId="0" fillId="3" borderId="6" xfId="0" applyNumberFormat="1" applyFill="1" applyBorder="1" applyAlignment="1">
      <alignment horizontal="center" vertical="center"/>
    </xf>
    <xf numFmtId="4" fontId="0" fillId="0" borderId="0" xfId="0" applyNumberFormat="1"/>
    <xf numFmtId="44" fontId="0" fillId="4" borderId="0" xfId="0" applyNumberFormat="1" applyFill="1"/>
    <xf numFmtId="4" fontId="0" fillId="4" borderId="0" xfId="0" applyNumberFormat="1" applyFill="1"/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14" fillId="0" borderId="0" xfId="0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64" fontId="2" fillId="3" borderId="3" xfId="0" applyNumberFormat="1" applyFont="1" applyFill="1" applyBorder="1" applyAlignment="1">
      <alignment horizontal="right" vertical="center"/>
    </xf>
    <xf numFmtId="0" fontId="2" fillId="0" borderId="37" xfId="0" applyFont="1" applyBorder="1" applyAlignment="1">
      <alignment horizontal="left" vertical="center" wrapText="1"/>
    </xf>
    <xf numFmtId="164" fontId="2" fillId="3" borderId="6" xfId="0" applyNumberFormat="1" applyFont="1" applyFill="1" applyBorder="1" applyAlignment="1">
      <alignment horizontal="right" vertical="center"/>
    </xf>
    <xf numFmtId="44" fontId="8" fillId="0" borderId="0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0" fillId="0" borderId="1" xfId="1" applyNumberFormat="1" applyFont="1" applyBorder="1"/>
    <xf numFmtId="0" fontId="14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3" fontId="2" fillId="3" borderId="14" xfId="0" applyNumberFormat="1" applyFont="1" applyFill="1" applyBorder="1" applyAlignment="1">
      <alignment horizontal="center" vertical="center"/>
    </xf>
    <xf numFmtId="3" fontId="2" fillId="3" borderId="20" xfId="0" applyNumberFormat="1" applyFont="1" applyFill="1" applyBorder="1" applyAlignment="1">
      <alignment horizontal="center" vertical="center"/>
    </xf>
    <xf numFmtId="3" fontId="2" fillId="3" borderId="25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5" xfId="0" applyNumberFormat="1" applyFont="1" applyFill="1" applyBorder="1" applyAlignment="1">
      <alignment horizontal="center" vertical="center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5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2025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2025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#,##0_ ;\-#,##0\ </c:formatCode>
                <c:ptCount val="2"/>
                <c:pt idx="0">
                  <c:v>43642</c:v>
                </c:pt>
                <c:pt idx="1">
                  <c:v>27295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00587056"/>
        <c:axId val="400586272"/>
        <c:axId val="0"/>
      </c:bar3DChart>
      <c:catAx>
        <c:axId val="400587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0586272"/>
        <c:crosses val="autoZero"/>
        <c:auto val="1"/>
        <c:lblAlgn val="ctr"/>
        <c:lblOffset val="100"/>
        <c:noMultiLvlLbl val="0"/>
      </c:catAx>
      <c:valAx>
        <c:axId val="4005862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crossAx val="40058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2.9301405817424848E-3"/>
                  <c:y val="-5.298534846804620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141696329054756E-2"/>
                  <c:y val="9.56321700596006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0.37457036799413412</c:v>
                </c:pt>
                <c:pt idx="2">
                  <c:v>0.62542963200586588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Dirección y Coordinación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1.6783216783216783E-6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Jurídica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4.1461538461538464E-4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2.2828671328671329E-4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1.4027972027972027E-4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1.6951048951048951E-4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400583920"/>
        <c:axId val="400585880"/>
        <c:axId val="0"/>
      </c:bar3DChart>
      <c:catAx>
        <c:axId val="400583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0585880"/>
        <c:crosses val="autoZero"/>
        <c:auto val="1"/>
        <c:lblAlgn val="ctr"/>
        <c:lblOffset val="100"/>
        <c:noMultiLvlLbl val="0"/>
      </c:catAx>
      <c:valAx>
        <c:axId val="40058588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0058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EJECUCIÓN PRESUPUESTARIA METAS FÍSICAS POR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  <c:pt idx="0">
                  <c:v>EJECUTADO</c:v>
                </c:pt>
              </c:strCache>
            </c:strRef>
          </c:tx>
          <c:dPt>
            <c:idx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6C49AF5-2E68-496B-B86E-67DCCD0739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G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Hoja1!$A$2:$A$3</c:f>
              <c:strCache>
                <c:ptCount val="2"/>
                <c:pt idx="0">
                  <c:v>DIRECCIÓN Y COORDINACIÓN</c:v>
                </c:pt>
                <c:pt idx="1">
                  <c:v>SERVICIOS DE ATENCIÓN A LA MUJER INDIGENA</c:v>
                </c:pt>
              </c:strCache>
            </c:strRef>
          </c:cat>
          <c:val>
            <c:numRef>
              <c:f>Hoja1!$B$2:$B$3</c:f>
              <c:numCache>
                <c:formatCode>#,##0_ ;\-#,##0\ </c:formatCode>
                <c:ptCount val="2"/>
                <c:pt idx="0">
                  <c:v>48</c:v>
                </c:pt>
                <c:pt idx="1">
                  <c:v>27247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1000"/>
      </a:pPr>
      <a:endParaRPr lang="es-GT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EJECUCIÓN PRESUPUESTARIA METAS FÍSICAS POR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  <c:pt idx="0">
                  <c:v>EJECUTADO</c:v>
                </c:pt>
              </c:strCache>
            </c:strRef>
          </c:tx>
          <c:dPt>
            <c:idx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6C49AF5-2E68-496B-B86E-67DCCD0739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G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Hoja1!$A$2:$A$3</c:f>
              <c:strCache>
                <c:ptCount val="2"/>
                <c:pt idx="0">
                  <c:v>DIRECCIÓN Y COORDINACIÓN</c:v>
                </c:pt>
                <c:pt idx="1">
                  <c:v>SERVICIOS DE ATENCIÓN A LA MUJER INDIGENA</c:v>
                </c:pt>
              </c:strCache>
            </c:strRef>
          </c:cat>
          <c:val>
            <c:numRef>
              <c:f>Hoja1!$B$2:$B$3</c:f>
              <c:numCache>
                <c:formatCode>#,##0_ ;\-#,##0\ </c:formatCode>
                <c:ptCount val="2"/>
                <c:pt idx="0">
                  <c:v>48</c:v>
                </c:pt>
                <c:pt idx="1">
                  <c:v>27247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1000"/>
      </a:pPr>
      <a:endParaRPr lang="es-G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1928813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238126" y="0"/>
          <a:ext cx="3429000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1559718</xdr:colOff>
      <xdr:row>0</xdr:row>
      <xdr:rowOff>154784</xdr:rowOff>
    </xdr:from>
    <xdr:to>
      <xdr:col>4</xdr:col>
      <xdr:colOff>345281</xdr:colOff>
      <xdr:row>5</xdr:row>
      <xdr:rowOff>101442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8031" y="154784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130968</xdr:rowOff>
    </xdr:from>
    <xdr:to>
      <xdr:col>11</xdr:col>
      <xdr:colOff>964406</xdr:colOff>
      <xdr:row>18</xdr:row>
      <xdr:rowOff>331259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0" y="4845843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107157</xdr:colOff>
      <xdr:row>16</xdr:row>
      <xdr:rowOff>392905</xdr:rowOff>
    </xdr:from>
    <xdr:to>
      <xdr:col>3</xdr:col>
      <xdr:colOff>35719</xdr:colOff>
      <xdr:row>23</xdr:row>
      <xdr:rowOff>107156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464342</xdr:colOff>
      <xdr:row>22</xdr:row>
      <xdr:rowOff>190500</xdr:rowOff>
    </xdr:from>
    <xdr:to>
      <xdr:col>2</xdr:col>
      <xdr:colOff>1059655</xdr:colOff>
      <xdr:row>22</xdr:row>
      <xdr:rowOff>476250</xdr:rowOff>
    </xdr:to>
    <xdr:sp macro="" textlink="">
      <xdr:nvSpPr>
        <xdr:cNvPr id="18" name="CuadroTexto 1"/>
        <xdr:cNvSpPr txBox="1"/>
      </xdr:nvSpPr>
      <xdr:spPr>
        <a:xfrm>
          <a:off x="2202655" y="9179719"/>
          <a:ext cx="595313" cy="2857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GT" sz="1000"/>
            <a:t>99.82%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0.22718</cdr:x>
      <cdr:y>0.15241</cdr:y>
    </cdr:from>
    <cdr:to>
      <cdr:x>0.33876</cdr:x>
      <cdr:y>0.23684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830382" y="551658"/>
          <a:ext cx="407867" cy="305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00"/>
            <a:t>0.18%</a:t>
          </a:r>
        </a:p>
      </cdr:txBody>
    </cdr:sp>
  </cdr:relSizeAnchor>
  <cdr:relSizeAnchor xmlns:cdr="http://schemas.openxmlformats.org/drawingml/2006/chartDrawing">
    <cdr:from>
      <cdr:x>0.7875</cdr:x>
      <cdr:y>0.66667</cdr:y>
    </cdr:from>
    <cdr:to>
      <cdr:x>0.9875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600450" y="1876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  <cdr:relSizeAnchor xmlns:cdr="http://schemas.openxmlformats.org/drawingml/2006/chartDrawing">
    <cdr:from>
      <cdr:x>0.8</cdr:x>
      <cdr:y>0.58333</cdr:y>
    </cdr:from>
    <cdr:to>
      <cdr:x>1</cdr:x>
      <cdr:y>0.91667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3714750" y="1600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681606</xdr:colOff>
      <xdr:row>7</xdr:row>
      <xdr:rowOff>72160</xdr:rowOff>
    </xdr:from>
    <xdr:to>
      <xdr:col>4</xdr:col>
      <xdr:colOff>496937</xdr:colOff>
      <xdr:row>21</xdr:row>
      <xdr:rowOff>148359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210553</xdr:colOff>
      <xdr:row>26</xdr:row>
      <xdr:rowOff>25066</xdr:rowOff>
    </xdr:from>
    <xdr:ext cx="568810" cy="248851"/>
    <xdr:sp macro="" textlink="">
      <xdr:nvSpPr>
        <xdr:cNvPr id="6" name="CuadroTexto 5"/>
        <xdr:cNvSpPr txBox="1"/>
      </xdr:nvSpPr>
      <xdr:spPr>
        <a:xfrm>
          <a:off x="9492568" y="5380449"/>
          <a:ext cx="56881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GT" sz="1000"/>
            <a:t>99.79%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0.25307</cdr:x>
      <cdr:y>0.14693</cdr:y>
    </cdr:from>
    <cdr:to>
      <cdr:x>0.35987</cdr:x>
      <cdr:y>0.24415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57038" y="403058"/>
          <a:ext cx="488281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00"/>
            <a:t>0.18%</a:t>
          </a:r>
        </a:p>
      </cdr:txBody>
    </cdr:sp>
  </cdr:relSizeAnchor>
  <cdr:relSizeAnchor xmlns:cdr="http://schemas.openxmlformats.org/drawingml/2006/chartDrawing">
    <cdr:from>
      <cdr:x>0.7875</cdr:x>
      <cdr:y>0.66667</cdr:y>
    </cdr:from>
    <cdr:to>
      <cdr:x>0.9875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600450" y="1876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  <cdr:relSizeAnchor xmlns:cdr="http://schemas.openxmlformats.org/drawingml/2006/chartDrawing">
    <cdr:from>
      <cdr:x>0.8</cdr:x>
      <cdr:y>0.58333</cdr:y>
    </cdr:from>
    <cdr:to>
      <cdr:x>1</cdr:x>
      <cdr:y>0.91667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3714750" y="1600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8"/>
  <sheetViews>
    <sheetView tabSelected="1" topLeftCell="A13" zoomScale="80" zoomScaleNormal="80" workbookViewId="0">
      <selection activeCell="H28" sqref="H28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5" width="13.7109375" style="1" bestFit="1" customWidth="1"/>
    <col min="16" max="16" width="12.42578125" style="1" customWidth="1"/>
    <col min="17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99" t="s">
        <v>38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31"/>
      <c r="N2" s="31"/>
    </row>
    <row r="3" spans="2:18" ht="18" x14ac:dyDescent="0.25">
      <c r="B3" s="100" t="s">
        <v>50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32"/>
      <c r="N3" s="32"/>
    </row>
    <row r="4" spans="2:18" ht="23.25" x14ac:dyDescent="0.35">
      <c r="B4" s="101" t="s">
        <v>39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33"/>
      <c r="N4" s="33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2"/>
      <c r="J5" s="8"/>
      <c r="K5" s="8"/>
      <c r="L5" s="36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36"/>
      <c r="M6" s="8"/>
      <c r="N6" s="8"/>
    </row>
    <row r="7" spans="2:18" ht="37.5" customHeight="1" x14ac:dyDescent="0.25">
      <c r="B7" s="112" t="s">
        <v>2</v>
      </c>
      <c r="C7" s="63"/>
      <c r="D7" s="2"/>
      <c r="E7" s="112" t="s">
        <v>49</v>
      </c>
      <c r="F7" s="63"/>
      <c r="G7" s="2"/>
      <c r="H7" s="62" t="s">
        <v>34</v>
      </c>
      <c r="I7" s="63"/>
      <c r="K7" s="62" t="s">
        <v>19</v>
      </c>
      <c r="L7" s="63"/>
    </row>
    <row r="8" spans="2:18" ht="29.25" customHeight="1" x14ac:dyDescent="0.25">
      <c r="B8" s="93" t="s">
        <v>29</v>
      </c>
      <c r="C8" s="95" t="s">
        <v>30</v>
      </c>
      <c r="D8" s="2"/>
      <c r="E8" s="93" t="s">
        <v>3</v>
      </c>
      <c r="F8" s="91">
        <v>43642</v>
      </c>
      <c r="G8" s="2"/>
      <c r="H8" s="93" t="s">
        <v>6</v>
      </c>
      <c r="I8" s="104">
        <f>100%-I10</f>
        <v>0.37457036799413412</v>
      </c>
      <c r="K8" s="81" t="s">
        <v>20</v>
      </c>
      <c r="L8" s="83" t="s">
        <v>21</v>
      </c>
      <c r="P8" s="3"/>
      <c r="Q8" s="11"/>
    </row>
    <row r="9" spans="2:18" ht="29.25" customHeight="1" x14ac:dyDescent="0.25">
      <c r="B9" s="94"/>
      <c r="C9" s="96"/>
      <c r="D9" s="2"/>
      <c r="E9" s="94"/>
      <c r="F9" s="92"/>
      <c r="G9" s="2"/>
      <c r="H9" s="94"/>
      <c r="I9" s="107"/>
      <c r="K9" s="82"/>
      <c r="L9" s="84"/>
      <c r="P9" s="44"/>
    </row>
    <row r="10" spans="2:18" ht="29.25" customHeight="1" x14ac:dyDescent="0.25">
      <c r="B10" s="93" t="s">
        <v>31</v>
      </c>
      <c r="C10" s="95" t="s">
        <v>4</v>
      </c>
      <c r="D10" s="2"/>
      <c r="E10" s="93" t="s">
        <v>0</v>
      </c>
      <c r="F10" s="91">
        <v>27295</v>
      </c>
      <c r="G10" s="2"/>
      <c r="H10" s="93" t="s">
        <v>5</v>
      </c>
      <c r="I10" s="104">
        <f>+F10/F8</f>
        <v>0.62542963200586588</v>
      </c>
      <c r="K10" s="85">
        <v>239</v>
      </c>
      <c r="L10" s="88">
        <f>+F8</f>
        <v>43642</v>
      </c>
      <c r="P10" s="44"/>
      <c r="Q10" s="78"/>
      <c r="R10" s="79"/>
    </row>
    <row r="11" spans="2:18" ht="29.25" customHeight="1" x14ac:dyDescent="0.25">
      <c r="B11" s="97"/>
      <c r="C11" s="115"/>
      <c r="D11" s="2"/>
      <c r="E11" s="97"/>
      <c r="F11" s="113"/>
      <c r="G11" s="2"/>
      <c r="H11" s="97"/>
      <c r="I11" s="105"/>
      <c r="K11" s="86"/>
      <c r="L11" s="89"/>
      <c r="P11" s="44"/>
      <c r="Q11" s="78"/>
      <c r="R11" s="79"/>
    </row>
    <row r="12" spans="2:18" ht="29.25" customHeight="1" thickBot="1" x14ac:dyDescent="0.3">
      <c r="B12" s="98"/>
      <c r="C12" s="116"/>
      <c r="D12" s="2"/>
      <c r="E12" s="98"/>
      <c r="F12" s="114"/>
      <c r="G12" s="2"/>
      <c r="H12" s="98"/>
      <c r="I12" s="106"/>
      <c r="K12" s="87"/>
      <c r="L12" s="90"/>
      <c r="O12" s="44"/>
      <c r="P12" s="44"/>
      <c r="Q12" s="78"/>
      <c r="R12" s="80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7</v>
      </c>
      <c r="P13" s="44"/>
    </row>
    <row r="14" spans="2:18" ht="41.25" customHeight="1" thickBot="1" x14ac:dyDescent="0.3">
      <c r="B14" s="66" t="s">
        <v>42</v>
      </c>
      <c r="C14" s="67"/>
      <c r="D14" s="2"/>
      <c r="E14" s="6"/>
      <c r="F14" s="7"/>
      <c r="G14" s="2"/>
      <c r="H14" s="4"/>
      <c r="I14" s="10"/>
      <c r="K14" s="62" t="s">
        <v>33</v>
      </c>
      <c r="L14" s="63"/>
      <c r="P14" s="44"/>
    </row>
    <row r="15" spans="2:18" ht="32.25" customHeight="1" x14ac:dyDescent="0.25">
      <c r="B15" s="51" t="s">
        <v>40</v>
      </c>
      <c r="C15" s="52">
        <v>48</v>
      </c>
      <c r="D15" s="2"/>
      <c r="E15" s="4"/>
      <c r="F15" s="5"/>
      <c r="G15" s="2"/>
      <c r="H15" s="4"/>
      <c r="I15" s="10"/>
      <c r="K15" s="21"/>
      <c r="L15" s="22"/>
      <c r="P15" s="44"/>
    </row>
    <row r="16" spans="2:18" ht="48.75" customHeight="1" thickBot="1" x14ac:dyDescent="0.3">
      <c r="B16" s="53" t="s">
        <v>41</v>
      </c>
      <c r="C16" s="54">
        <v>27247</v>
      </c>
      <c r="D16" s="2"/>
      <c r="E16" s="6"/>
      <c r="F16" s="7"/>
      <c r="G16" s="2"/>
      <c r="H16" s="4"/>
      <c r="I16" s="10"/>
      <c r="K16" s="21"/>
      <c r="L16" s="22"/>
      <c r="O16" s="45"/>
      <c r="P16" s="44"/>
    </row>
    <row r="17" spans="2:16" ht="54" customHeight="1" x14ac:dyDescent="0.25">
      <c r="B17" s="46"/>
      <c r="C17" s="49"/>
      <c r="D17" s="2"/>
      <c r="E17" s="6"/>
      <c r="F17" s="7"/>
      <c r="G17" s="2"/>
      <c r="H17" s="4"/>
      <c r="I17" s="10"/>
      <c r="K17" s="21"/>
      <c r="L17" s="22"/>
      <c r="P17" s="44"/>
    </row>
    <row r="18" spans="2:16" ht="45" customHeight="1" x14ac:dyDescent="0.25">
      <c r="B18" s="46"/>
      <c r="C18" s="50"/>
      <c r="D18" s="2"/>
      <c r="E18" s="108"/>
      <c r="F18" s="109"/>
      <c r="G18" s="2"/>
      <c r="H18" s="4"/>
      <c r="I18" s="10"/>
      <c r="K18" s="21"/>
      <c r="L18" s="22"/>
      <c r="P18" s="44"/>
    </row>
    <row r="19" spans="2:16" ht="39.75" customHeight="1" thickBot="1" x14ac:dyDescent="0.3">
      <c r="B19" s="46"/>
      <c r="C19" s="50"/>
      <c r="D19" s="2"/>
      <c r="E19" s="110"/>
      <c r="F19" s="111"/>
      <c r="G19" s="2"/>
      <c r="H19" s="16"/>
      <c r="I19" s="17"/>
      <c r="K19" s="23"/>
      <c r="L19" s="24"/>
    </row>
    <row r="20" spans="2:16" ht="30" customHeight="1" x14ac:dyDescent="0.25">
      <c r="B20" s="46"/>
      <c r="C20" s="55"/>
      <c r="N20" s="1" t="s">
        <v>1</v>
      </c>
      <c r="P20" s="43"/>
    </row>
    <row r="21" spans="2:16" ht="35.25" customHeight="1" thickBot="1" x14ac:dyDescent="0.3">
      <c r="B21" s="68"/>
      <c r="C21" s="68"/>
      <c r="E21" s="64" t="s">
        <v>18</v>
      </c>
      <c r="F21" s="65"/>
      <c r="G21" s="65"/>
      <c r="H21" s="65"/>
      <c r="I21" s="65"/>
      <c r="J21" s="65"/>
      <c r="K21" s="65"/>
      <c r="L21" s="65"/>
    </row>
    <row r="22" spans="2:16" ht="51.75" customHeight="1" x14ac:dyDescent="0.25">
      <c r="B22" s="68"/>
      <c r="C22" s="68"/>
      <c r="E22" s="69" t="s">
        <v>32</v>
      </c>
      <c r="F22" s="70"/>
      <c r="G22" s="71"/>
      <c r="H22" s="37">
        <v>48</v>
      </c>
      <c r="I22" s="38">
        <f>+H22/28600000</f>
        <v>1.6783216783216783E-6</v>
      </c>
      <c r="J22" s="26"/>
      <c r="K22" s="26"/>
      <c r="L22" s="27"/>
    </row>
    <row r="23" spans="2:16" ht="51.75" customHeight="1" x14ac:dyDescent="0.25">
      <c r="B23" s="68"/>
      <c r="C23" s="68"/>
      <c r="E23" s="72" t="s">
        <v>25</v>
      </c>
      <c r="F23" s="73"/>
      <c r="G23" s="74"/>
      <c r="H23" s="39">
        <v>11858</v>
      </c>
      <c r="I23" s="40">
        <f>+H23/28600000</f>
        <v>4.1461538461538464E-4</v>
      </c>
      <c r="J23" s="25"/>
      <c r="K23" s="25"/>
      <c r="L23" s="28"/>
    </row>
    <row r="24" spans="2:16" ht="51.75" customHeight="1" x14ac:dyDescent="0.25">
      <c r="B24" s="68"/>
      <c r="C24" s="68"/>
      <c r="E24" s="72" t="s">
        <v>26</v>
      </c>
      <c r="F24" s="73"/>
      <c r="G24" s="74"/>
      <c r="H24" s="39">
        <v>6529</v>
      </c>
      <c r="I24" s="40">
        <f t="shared" ref="I24:I26" si="0">+H24/28600000</f>
        <v>2.2828671328671329E-4</v>
      </c>
      <c r="J24" s="25"/>
      <c r="K24" s="25"/>
      <c r="L24" s="28"/>
    </row>
    <row r="25" spans="2:16" ht="51.75" customHeight="1" x14ac:dyDescent="0.25">
      <c r="B25" s="68"/>
      <c r="C25" s="68"/>
      <c r="E25" s="72" t="s">
        <v>27</v>
      </c>
      <c r="F25" s="73"/>
      <c r="G25" s="74"/>
      <c r="H25" s="39">
        <v>4012</v>
      </c>
      <c r="I25" s="40">
        <f t="shared" si="0"/>
        <v>1.4027972027972027E-4</v>
      </c>
      <c r="J25" s="25"/>
      <c r="K25" s="25"/>
      <c r="L25" s="28"/>
      <c r="O25" s="44"/>
    </row>
    <row r="26" spans="2:16" ht="51.75" customHeight="1" thickBot="1" x14ac:dyDescent="0.3">
      <c r="B26" s="68"/>
      <c r="C26" s="68"/>
      <c r="E26" s="75" t="s">
        <v>28</v>
      </c>
      <c r="F26" s="76"/>
      <c r="G26" s="77"/>
      <c r="H26" s="41">
        <v>4848</v>
      </c>
      <c r="I26" s="42">
        <f t="shared" si="0"/>
        <v>1.6951048951048951E-4</v>
      </c>
      <c r="J26" s="29"/>
      <c r="K26" s="29"/>
      <c r="L26" s="30"/>
      <c r="M26" s="25"/>
      <c r="N26" s="25"/>
    </row>
    <row r="27" spans="2:16" ht="15" customHeight="1" x14ac:dyDescent="0.25">
      <c r="K27" s="102" t="s">
        <v>37</v>
      </c>
      <c r="L27" s="102"/>
      <c r="M27" s="34"/>
      <c r="N27" s="34"/>
    </row>
    <row r="28" spans="2:16" x14ac:dyDescent="0.25">
      <c r="K28" s="103"/>
      <c r="L28" s="103"/>
      <c r="M28" s="35"/>
      <c r="N28" s="35"/>
    </row>
  </sheetData>
  <mergeCells count="36"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  <mergeCell ref="F8:F9"/>
    <mergeCell ref="E8:E9"/>
    <mergeCell ref="C8:C9"/>
    <mergeCell ref="B8:B9"/>
    <mergeCell ref="H10:H12"/>
    <mergeCell ref="Q10:Q12"/>
    <mergeCell ref="R10:R12"/>
    <mergeCell ref="K8:K9"/>
    <mergeCell ref="L8:L9"/>
    <mergeCell ref="K10:K12"/>
    <mergeCell ref="L10:L12"/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="98" zoomScaleNormal="98" workbookViewId="0">
      <selection activeCell="C24" sqref="C24"/>
    </sheetView>
  </sheetViews>
  <sheetFormatPr baseColWidth="10" defaultRowHeight="15" x14ac:dyDescent="0.25"/>
  <cols>
    <col min="1" max="1" width="34.5703125" style="47" customWidth="1"/>
    <col min="2" max="2" width="12.42578125" style="47" customWidth="1"/>
    <col min="3" max="3" width="12.7109375" style="47" customWidth="1"/>
    <col min="4" max="16384" width="11.42578125" style="47"/>
  </cols>
  <sheetData>
    <row r="1" spans="1:3" ht="32.25" customHeight="1" x14ac:dyDescent="0.25">
      <c r="A1" s="48" t="s">
        <v>44</v>
      </c>
      <c r="B1" s="59" t="s">
        <v>46</v>
      </c>
      <c r="C1" s="59" t="s">
        <v>47</v>
      </c>
    </row>
    <row r="2" spans="1:3" x14ac:dyDescent="0.25">
      <c r="A2" s="56" t="s">
        <v>45</v>
      </c>
      <c r="B2" s="57">
        <v>48</v>
      </c>
      <c r="C2" s="58">
        <f>+B2/B4</f>
        <v>1.7585638395310496E-3</v>
      </c>
    </row>
    <row r="3" spans="1:3" ht="22.5" x14ac:dyDescent="0.25">
      <c r="A3" s="56" t="s">
        <v>48</v>
      </c>
      <c r="B3" s="57">
        <v>27247</v>
      </c>
      <c r="C3" s="58">
        <f>+B3/B4</f>
        <v>0.9982414361604689</v>
      </c>
    </row>
    <row r="4" spans="1:3" x14ac:dyDescent="0.25">
      <c r="A4" s="59" t="s">
        <v>43</v>
      </c>
      <c r="B4" s="60">
        <f>SUM(B2:B3)</f>
        <v>27295</v>
      </c>
      <c r="C4" s="61">
        <f>SUM(C2:C3)</f>
        <v>1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0" sqref="G20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0"/>
  </cols>
  <sheetData>
    <row r="1" spans="1:4" x14ac:dyDescent="0.25">
      <c r="A1" t="s">
        <v>14</v>
      </c>
      <c r="B1" s="20" t="s">
        <v>17</v>
      </c>
      <c r="C1" t="s">
        <v>15</v>
      </c>
      <c r="D1" t="s">
        <v>16</v>
      </c>
    </row>
    <row r="2" spans="1:4" x14ac:dyDescent="0.25">
      <c r="A2" s="14" t="s">
        <v>8</v>
      </c>
      <c r="B2" s="20">
        <f>+D2/C8</f>
        <v>1.6783216783216783E-6</v>
      </c>
      <c r="C2" s="18">
        <v>20310210</v>
      </c>
      <c r="D2" s="13">
        <f>+Tablero!C15</f>
        <v>48</v>
      </c>
    </row>
    <row r="3" spans="1:4" x14ac:dyDescent="0.25">
      <c r="A3" s="14" t="s">
        <v>9</v>
      </c>
      <c r="B3" s="20">
        <f>+D3/C8</f>
        <v>9.5269230769230771E-4</v>
      </c>
      <c r="C3" s="18">
        <f>1492330+3581470</f>
        <v>5073800</v>
      </c>
      <c r="D3" s="13">
        <f>+Tablero!C16</f>
        <v>27247</v>
      </c>
    </row>
    <row r="4" spans="1:4" x14ac:dyDescent="0.25">
      <c r="A4" s="14" t="s">
        <v>10</v>
      </c>
      <c r="B4" s="20">
        <f>+D4/C8</f>
        <v>0</v>
      </c>
      <c r="C4" s="19">
        <v>991084</v>
      </c>
      <c r="D4" s="13">
        <f>+Tablero!C17</f>
        <v>0</v>
      </c>
    </row>
    <row r="5" spans="1:4" x14ac:dyDescent="0.25">
      <c r="A5" s="15" t="s">
        <v>11</v>
      </c>
      <c r="B5" s="20">
        <f>+D5/C8</f>
        <v>0</v>
      </c>
      <c r="C5" s="19">
        <v>320770</v>
      </c>
      <c r="D5" s="13">
        <f>+Tablero!C18</f>
        <v>0</v>
      </c>
    </row>
    <row r="6" spans="1:4" x14ac:dyDescent="0.25">
      <c r="A6" s="15" t="s">
        <v>12</v>
      </c>
      <c r="B6" s="20">
        <f>+D6/C8</f>
        <v>0</v>
      </c>
      <c r="C6" s="19">
        <v>525000</v>
      </c>
      <c r="D6" s="13">
        <f>+Tablero!C19</f>
        <v>0</v>
      </c>
    </row>
    <row r="7" spans="1:4" x14ac:dyDescent="0.25">
      <c r="A7" s="12" t="s">
        <v>13</v>
      </c>
      <c r="B7" s="20">
        <f>+D7/C8</f>
        <v>0</v>
      </c>
      <c r="C7" s="19">
        <v>1379136</v>
      </c>
      <c r="D7" s="13">
        <f>+Tablero!C20</f>
        <v>0</v>
      </c>
    </row>
    <row r="8" spans="1:4" x14ac:dyDescent="0.25">
      <c r="C8">
        <f>SUM(C2:C7)</f>
        <v>28600000</v>
      </c>
    </row>
    <row r="15" spans="1:4" x14ac:dyDescent="0.25">
      <c r="A15" t="s">
        <v>35</v>
      </c>
      <c r="B15" s="20">
        <f>+Tablero!I22</f>
        <v>1.6783216783216783E-6</v>
      </c>
    </row>
    <row r="16" spans="1:4" x14ac:dyDescent="0.25">
      <c r="A16" t="s">
        <v>36</v>
      </c>
      <c r="B16" s="20">
        <f>+Tablero!I23</f>
        <v>4.1461538461538464E-4</v>
      </c>
    </row>
    <row r="17" spans="1:2" x14ac:dyDescent="0.25">
      <c r="A17" t="s">
        <v>22</v>
      </c>
      <c r="B17" s="20">
        <f>+Tablero!I24</f>
        <v>2.2828671328671329E-4</v>
      </c>
    </row>
    <row r="18" spans="1:2" x14ac:dyDescent="0.25">
      <c r="A18" t="s">
        <v>23</v>
      </c>
      <c r="B18" s="20">
        <f>+Tablero!I25</f>
        <v>1.4027972027972027E-4</v>
      </c>
    </row>
    <row r="19" spans="1:2" x14ac:dyDescent="0.25">
      <c r="A19" t="s">
        <v>24</v>
      </c>
      <c r="B19" s="20">
        <f>+Tablero!I26</f>
        <v>1.6951048951048951E-4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efcf9931-6988-4c26-989d-90fd7d9d6177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2de3127d-b50e-4c29-b846-9213acea4d8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Hoja1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Blanca Roxana Siquinajay Sal</cp:lastModifiedBy>
  <cp:revision/>
  <cp:lastPrinted>2025-10-28T18:52:47Z</cp:lastPrinted>
  <dcterms:created xsi:type="dcterms:W3CDTF">2023-02-11T22:01:01Z</dcterms:created>
  <dcterms:modified xsi:type="dcterms:W3CDTF">2025-10-29T21:54:42Z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